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,41_2" sheetId="1" r:id="rId1"/>
  </sheets>
  <definedNames>
    <definedName name="Excel_BuiltIn_Print_Area_1">#REF!</definedName>
    <definedName name="Excel_BuiltIn_Print_Area_3">#REF!</definedName>
    <definedName name="Excel_BuiltIn_Print_Area_2">#REF!</definedName>
    <definedName name="Excel_BuiltIn_Print_Area_3_1">#REF!</definedName>
    <definedName name="Excel_BuiltIn_Print_Area_2_1">#REF!</definedName>
    <definedName name="Excel_BuiltIn_Print_Area_1_1">#REF!</definedName>
    <definedName name="Excel_BuiltIn_Print_Area_3_1_1">#REF!</definedName>
    <definedName name="Excel_BuiltIn_Print_Area_5">#REF!</definedName>
    <definedName name="Excel_BuiltIn_Print_Area_2_1_1">#REF!</definedName>
  </definedNames>
  <calcPr fullCalcOnLoad="1"/>
</workbook>
</file>

<file path=xl/sharedStrings.xml><?xml version="1.0" encoding="utf-8"?>
<sst xmlns="http://schemas.openxmlformats.org/spreadsheetml/2006/main" count="94" uniqueCount="79">
  <si>
    <t xml:space="preserve">Перечень работ (услуг) и размер тарифа (платы)  за работы (услуги) </t>
  </si>
  <si>
    <t>по содержанию и текущему ремонту общего имущества на 2014 год</t>
  </si>
  <si>
    <t>пр. Макеева 42</t>
  </si>
  <si>
    <t>С 1 ноября 2014г. По 31 декабря 2015г.</t>
  </si>
  <si>
    <t>общая площадь квартир,м2</t>
  </si>
  <si>
    <t>этажность</t>
  </si>
  <si>
    <t>количество подъездов</t>
  </si>
  <si>
    <t>мусоропровод</t>
  </si>
  <si>
    <t>есть</t>
  </si>
  <si>
    <t>газовое оборудование</t>
  </si>
  <si>
    <t>площадь крылец, отмостки, тротуаров, газонов, м2</t>
  </si>
  <si>
    <t>перечень работ</t>
  </si>
  <si>
    <t>периодичность</t>
  </si>
  <si>
    <t>тариф на 1 кв.м  общей площади (среднегодовой)</t>
  </si>
  <si>
    <t>сумма в  год, руб с НДС</t>
  </si>
  <si>
    <t>Содержание лифта</t>
  </si>
  <si>
    <t>постоянно</t>
  </si>
  <si>
    <t>Содержание аварийно-диспетчерской службы</t>
  </si>
  <si>
    <t>Содержание ВДГО</t>
  </si>
  <si>
    <t>1 раз в 3 года  техобслуживание</t>
  </si>
  <si>
    <t>Содержание внутридомовых инженерных сетей</t>
  </si>
  <si>
    <t>по графикам</t>
  </si>
  <si>
    <t>теплоснабжение:</t>
  </si>
  <si>
    <t xml:space="preserve">Запуск и наладка системы отопления в доме и отключение системы отопления </t>
  </si>
  <si>
    <t xml:space="preserve">2 раза в год </t>
  </si>
  <si>
    <t xml:space="preserve">Ревизия запорной арматуры </t>
  </si>
  <si>
    <t>1 раз   в год  по графику</t>
  </si>
  <si>
    <t xml:space="preserve">Разборка, осмотр и очистка грязевиков, воздухосборников </t>
  </si>
  <si>
    <t>по мере необходимости</t>
  </si>
  <si>
    <t xml:space="preserve">Промывка системы центрального отопления  гидравлическим или   гидропневматическим способом </t>
  </si>
  <si>
    <t xml:space="preserve">1 раз в год </t>
  </si>
  <si>
    <t>Гидравлические  испытания</t>
  </si>
  <si>
    <t>Ликвидация воздушных пробок в радиаторах и стояках</t>
  </si>
  <si>
    <t xml:space="preserve"> водоснабжение и водоотведение</t>
  </si>
  <si>
    <t xml:space="preserve">Ревизия  запорной арматуры </t>
  </si>
  <si>
    <t>1  раз   в год  по графику</t>
  </si>
  <si>
    <t xml:space="preserve">Промывка системы  горячего водоснабжения  гидравлическим или   гидропневматическим способом </t>
  </si>
  <si>
    <t>Ревизия системы водоотведения</t>
  </si>
  <si>
    <t xml:space="preserve">Проверка исправности канализационной вытяжки </t>
  </si>
  <si>
    <t>Прочистка системы водоотведения</t>
  </si>
  <si>
    <t>Снятие и установка крышек канализационных ревизий с заменой прокладок</t>
  </si>
  <si>
    <t xml:space="preserve"> электроснабжение:</t>
  </si>
  <si>
    <t>Замена перегоревших электроламп в лестничных клетках</t>
  </si>
  <si>
    <t>1 раз в 3 месяца</t>
  </si>
  <si>
    <t>Замена перегоревших электроламп  в  технических подпольях и чердаках</t>
  </si>
  <si>
    <t xml:space="preserve">Прочистка клемм и соединений в груповых щитках  </t>
  </si>
  <si>
    <t xml:space="preserve">Замена контактных соединений </t>
  </si>
  <si>
    <t>Осмотр  распределительного шкафа    ВРУ</t>
  </si>
  <si>
    <t>1 раз в год  по графику</t>
  </si>
  <si>
    <t xml:space="preserve">Замена предохранителей (плавких вставок) на домовых вводно-распределительных устройствах </t>
  </si>
  <si>
    <t>Проверка заземления оборудования и др,замеры</t>
  </si>
  <si>
    <t>по графику</t>
  </si>
  <si>
    <t>Погрузка мусора из мусорокамер (контейнерных площадок), дезинфекция мусорокамер (хлорирование)  в летний период, устранение засоров при необходимости</t>
  </si>
  <si>
    <t>2 раза в неделю</t>
  </si>
  <si>
    <t>Уборка придомовой территории</t>
  </si>
  <si>
    <t>Дворник  0,1  ставки</t>
  </si>
  <si>
    <t>Выкашивание газонов, уборка травы</t>
  </si>
  <si>
    <t>однократное за сезон (2,10 руб  за  1м2 газона )</t>
  </si>
  <si>
    <t>Дератизация,дезинсекция подвалов</t>
  </si>
  <si>
    <t>по графику (договор с Санэпидемстан.)</t>
  </si>
  <si>
    <t xml:space="preserve"> Непредвиденные работы: осмотры крыш,  чердаков, прочистка ливневок,  прочистка вентканалов при необходимости , осмотры подвалов, уборка мусора из подвала при необходимости, вывоз веток, травы, мусора, аварийный спил деревьев, демонтаж малых форм при необходимости, прочий непредвиденный мелкий ремонт</t>
  </si>
  <si>
    <t xml:space="preserve"> по мере необходимости</t>
  </si>
  <si>
    <t>Текущий ремонт общего имущества дома</t>
  </si>
  <si>
    <t>согласно  смет</t>
  </si>
  <si>
    <t>ремонт эл.сетей 58*30*3</t>
  </si>
  <si>
    <t>ремонт констр.элементов 15*29*24</t>
  </si>
  <si>
    <t>непредвиденные расходы</t>
  </si>
  <si>
    <t>ремонт инженерных сетей 58*30*4</t>
  </si>
  <si>
    <t>Содержание УК и РЦ</t>
  </si>
  <si>
    <t>Уборка лестничных клеток</t>
  </si>
  <si>
    <t>оплата по факту оказания услуги</t>
  </si>
  <si>
    <t>Всего по дому</t>
  </si>
  <si>
    <t>остаток на 1 11 2013</t>
  </si>
  <si>
    <t>с учетом оставшихся средств с прошлого года</t>
  </si>
  <si>
    <t>Утверждаю:</t>
  </si>
  <si>
    <t>Директор  ООО ЖилКомСервис</t>
  </si>
  <si>
    <t>Представители  собственников дома</t>
  </si>
  <si>
    <t>Содержание и текущий ремонт М2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</si>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</sst>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0.00"/>
    <numFmt numFmtId="167" formatCode="0.0000"/>
    <numFmt numFmtId="168" formatCode="0.00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i/>
      <sz val="10"/>
      <name val="Arial Cyr"/>
      <family val="2"/>
    </font>
    <font>
      <i/>
      <sz val="9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0"/>
      <color indexed="14"/>
      <name val="Arial Cyr"/>
      <family val="2"/>
    </font>
    <font>
      <sz val="8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9" fillId="0" borderId="1" xfId="0" applyFont="1" applyFill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10" fillId="0" borderId="1" xfId="0" applyFont="1" applyBorder="1" applyAlignment="1">
      <alignment/>
    </xf>
    <xf numFmtId="164" fontId="11" fillId="0" borderId="1" xfId="0" applyFont="1" applyFill="1" applyBorder="1" applyAlignment="1">
      <alignment horizontal="right" wrapText="1"/>
    </xf>
    <xf numFmtId="164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6" fontId="12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left" wrapText="1"/>
    </xf>
    <xf numFmtId="164" fontId="0" fillId="0" borderId="1" xfId="0" applyBorder="1" applyAlignment="1">
      <alignment/>
    </xf>
    <xf numFmtId="167" fontId="0" fillId="0" borderId="0" xfId="0" applyNumberFormat="1" applyAlignment="1">
      <alignment/>
    </xf>
    <xf numFmtId="164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4" fillId="0" borderId="2" xfId="0" applyFont="1" applyBorder="1" applyAlignment="1">
      <alignment/>
    </xf>
    <xf numFmtId="168" fontId="0" fillId="0" borderId="0" xfId="0" applyNumberFormat="1" applyAlignment="1">
      <alignment/>
    </xf>
    <xf numFmtId="164" fontId="15" fillId="0" borderId="2" xfId="0" applyFont="1" applyBorder="1" applyAlignment="1">
      <alignment/>
    </xf>
    <xf numFmtId="164" fontId="0" fillId="0" borderId="2" xfId="0" applyBorder="1" applyAlignment="1">
      <alignment/>
    </xf>
    <xf numFmtId="164" fontId="16" fillId="0" borderId="0" xfId="0" applyFont="1" applyAlignment="1">
      <alignment horizontal="right"/>
    </xf>
    <xf numFmtId="164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" xfId="20"/>
    <cellStyle name="Открывавшаяся гиперссылк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49">
      <selection activeCell="B62" sqref="B62"/>
    </sheetView>
  </sheetViews>
  <sheetFormatPr defaultColWidth="12.00390625" defaultRowHeight="12.75"/>
  <cols>
    <col min="1" max="1" width="49.375" style="0" customWidth="1"/>
    <col min="2" max="2" width="37.375" style="0" customWidth="1"/>
    <col min="3" max="3" width="16.25390625" style="0" customWidth="1"/>
    <col min="4" max="4" width="25.25390625" style="0" customWidth="1"/>
    <col min="5" max="5" width="13.75390625" style="0" customWidth="1"/>
    <col min="6" max="7" width="12.75390625" style="0" customWidth="1"/>
    <col min="8" max="16384" width="11.625" style="0" customWidth="1"/>
  </cols>
  <sheetData>
    <row r="1" spans="1:4" s="2" customFormat="1" ht="15">
      <c r="A1" s="1" t="s">
        <v>0</v>
      </c>
      <c r="B1" s="1"/>
      <c r="C1" s="1"/>
      <c r="D1" s="1"/>
    </row>
    <row r="2" spans="1:4" s="4" customFormat="1" ht="15" customHeight="1">
      <c r="A2" s="3" t="s">
        <v>1</v>
      </c>
      <c r="B2" s="3"/>
      <c r="C2" s="3"/>
      <c r="D2" s="3"/>
    </row>
    <row r="3" spans="1:4" s="4" customFormat="1" ht="21.75" customHeight="1">
      <c r="A3" s="5" t="s">
        <v>2</v>
      </c>
      <c r="B3" s="5"/>
      <c r="C3" s="5"/>
      <c r="D3" s="5"/>
    </row>
    <row r="4" spans="1:4" s="4" customFormat="1" ht="21.75" customHeight="1">
      <c r="A4" s="5"/>
      <c r="B4" s="5" t="s">
        <v>3</v>
      </c>
      <c r="C4" s="5"/>
      <c r="D4" s="5"/>
    </row>
    <row r="5" spans="1:4" s="4" customFormat="1" ht="21.75" customHeight="1">
      <c r="A5" s="5"/>
      <c r="B5" s="5"/>
      <c r="C5" s="5"/>
      <c r="D5" s="5"/>
    </row>
    <row r="6" s="4" customFormat="1" ht="14.25" customHeight="1">
      <c r="A6" s="6"/>
    </row>
    <row r="7" spans="1:2" s="4" customFormat="1" ht="14.25" customHeight="1">
      <c r="A7" s="6" t="s">
        <v>4</v>
      </c>
      <c r="B7" s="7">
        <v>12307.7</v>
      </c>
    </row>
    <row r="8" spans="1:2" s="4" customFormat="1" ht="14.25" customHeight="1">
      <c r="A8" s="6" t="s">
        <v>5</v>
      </c>
      <c r="B8" s="7">
        <v>9</v>
      </c>
    </row>
    <row r="9" spans="1:2" s="4" customFormat="1" ht="14.25" customHeight="1">
      <c r="A9" s="6" t="s">
        <v>6</v>
      </c>
      <c r="B9" s="7">
        <v>6</v>
      </c>
    </row>
    <row r="10" spans="1:2" s="4" customFormat="1" ht="14.25" customHeight="1">
      <c r="A10" s="6" t="s">
        <v>7</v>
      </c>
      <c r="B10" s="7" t="s">
        <v>8</v>
      </c>
    </row>
    <row r="11" spans="1:2" s="4" customFormat="1" ht="14.25" customHeight="1">
      <c r="A11" s="6" t="s">
        <v>9</v>
      </c>
      <c r="B11" s="7" t="s">
        <v>8</v>
      </c>
    </row>
    <row r="12" spans="1:2" s="4" customFormat="1" ht="12.75" customHeight="1">
      <c r="A12" s="6" t="s">
        <v>10</v>
      </c>
      <c r="B12" s="7">
        <f>71.2+280+6974</f>
        <v>7325.2</v>
      </c>
    </row>
    <row r="13" spans="1:2" s="4" customFormat="1" ht="14.25" customHeight="1">
      <c r="A13" s="6"/>
      <c r="B13" s="7"/>
    </row>
    <row r="15" spans="1:4" ht="64.5" customHeight="1">
      <c r="A15" s="8" t="s">
        <v>11</v>
      </c>
      <c r="B15" s="8" t="s">
        <v>12</v>
      </c>
      <c r="C15" s="9" t="s">
        <v>13</v>
      </c>
      <c r="D15" s="9" t="s">
        <v>14</v>
      </c>
    </row>
    <row r="16" spans="1:4" ht="15.75" customHeight="1">
      <c r="A16" s="10" t="s">
        <v>15</v>
      </c>
      <c r="B16" s="11" t="s">
        <v>16</v>
      </c>
      <c r="C16" s="12">
        <v>4.75</v>
      </c>
      <c r="D16" s="13">
        <f>C16*B7*14</f>
        <v>818462.05</v>
      </c>
    </row>
    <row r="17" spans="1:4" ht="16.5" customHeight="1">
      <c r="A17" s="10" t="s">
        <v>17</v>
      </c>
      <c r="B17" s="11" t="s">
        <v>16</v>
      </c>
      <c r="C17" s="14">
        <v>2.71</v>
      </c>
      <c r="D17" s="13">
        <f>C17*B7*14</f>
        <v>466954.138</v>
      </c>
    </row>
    <row r="18" spans="1:4" ht="16.5" customHeight="1">
      <c r="A18" s="10" t="s">
        <v>18</v>
      </c>
      <c r="B18" s="11" t="s">
        <v>19</v>
      </c>
      <c r="C18" s="12">
        <v>0.13</v>
      </c>
      <c r="D18" s="13">
        <f>C18*B7*14</f>
        <v>22400.014000000003</v>
      </c>
    </row>
    <row r="19" spans="1:4" ht="16.5" customHeight="1">
      <c r="A19" s="10" t="s">
        <v>20</v>
      </c>
      <c r="B19" s="11" t="s">
        <v>21</v>
      </c>
      <c r="C19" s="12">
        <v>1.76</v>
      </c>
      <c r="D19" s="13">
        <f>C19*B7*14</f>
        <v>303261.728</v>
      </c>
    </row>
    <row r="20" spans="1:4" ht="12.75" customHeight="1">
      <c r="A20" s="15" t="s">
        <v>22</v>
      </c>
      <c r="B20" s="16"/>
      <c r="C20" s="12"/>
      <c r="D20" s="13"/>
    </row>
    <row r="21" spans="1:4" ht="24.75" customHeight="1">
      <c r="A21" s="17" t="s">
        <v>23</v>
      </c>
      <c r="B21" s="18" t="s">
        <v>24</v>
      </c>
      <c r="C21" s="12"/>
      <c r="D21" s="13"/>
    </row>
    <row r="22" spans="1:4" ht="15.75" customHeight="1">
      <c r="A22" s="17" t="s">
        <v>25</v>
      </c>
      <c r="B22" s="18" t="s">
        <v>26</v>
      </c>
      <c r="C22" s="12"/>
      <c r="D22" s="13"/>
    </row>
    <row r="23" spans="1:4" ht="14.25" customHeight="1">
      <c r="A23" s="17" t="s">
        <v>27</v>
      </c>
      <c r="B23" s="18" t="s">
        <v>28</v>
      </c>
      <c r="C23" s="12"/>
      <c r="D23" s="13"/>
    </row>
    <row r="24" spans="1:4" ht="27.75" customHeight="1">
      <c r="A24" s="17" t="s">
        <v>29</v>
      </c>
      <c r="B24" s="18" t="s">
        <v>30</v>
      </c>
      <c r="C24" s="12"/>
      <c r="D24" s="13"/>
    </row>
    <row r="25" spans="1:4" ht="20.25" customHeight="1">
      <c r="A25" s="17" t="s">
        <v>31</v>
      </c>
      <c r="B25" s="18" t="s">
        <v>30</v>
      </c>
      <c r="C25" s="12"/>
      <c r="D25" s="13"/>
    </row>
    <row r="26" spans="1:4" ht="16.5" customHeight="1">
      <c r="A26" s="17" t="s">
        <v>32</v>
      </c>
      <c r="B26" s="18" t="s">
        <v>28</v>
      </c>
      <c r="C26" s="12"/>
      <c r="D26" s="13"/>
    </row>
    <row r="27" spans="1:4" ht="15" customHeight="1">
      <c r="A27" s="15" t="s">
        <v>33</v>
      </c>
      <c r="B27" s="16"/>
      <c r="C27" s="12"/>
      <c r="D27" s="13"/>
    </row>
    <row r="28" spans="1:4" ht="13.5" customHeight="1">
      <c r="A28" s="17" t="s">
        <v>34</v>
      </c>
      <c r="B28" s="18" t="s">
        <v>35</v>
      </c>
      <c r="C28" s="12"/>
      <c r="D28" s="13"/>
    </row>
    <row r="29" spans="1:4" ht="23.25" customHeight="1">
      <c r="A29" s="17" t="s">
        <v>36</v>
      </c>
      <c r="B29" s="18" t="s">
        <v>30</v>
      </c>
      <c r="C29" s="12"/>
      <c r="D29" s="13"/>
    </row>
    <row r="30" spans="1:4" ht="18" customHeight="1">
      <c r="A30" s="17" t="s">
        <v>37</v>
      </c>
      <c r="B30" s="18" t="s">
        <v>30</v>
      </c>
      <c r="C30" s="12"/>
      <c r="D30" s="13"/>
    </row>
    <row r="31" spans="1:4" ht="15" customHeight="1">
      <c r="A31" s="17" t="s">
        <v>38</v>
      </c>
      <c r="B31" s="18" t="s">
        <v>28</v>
      </c>
      <c r="C31" s="12"/>
      <c r="D31" s="13"/>
    </row>
    <row r="32" spans="1:4" ht="15" customHeight="1">
      <c r="A32" s="17" t="s">
        <v>39</v>
      </c>
      <c r="B32" s="18" t="s">
        <v>28</v>
      </c>
      <c r="C32" s="12"/>
      <c r="D32" s="13"/>
    </row>
    <row r="33" spans="1:4" ht="27" customHeight="1">
      <c r="A33" s="17" t="s">
        <v>40</v>
      </c>
      <c r="B33" s="18" t="s">
        <v>28</v>
      </c>
      <c r="C33" s="12"/>
      <c r="D33" s="13"/>
    </row>
    <row r="34" spans="1:4" ht="12" customHeight="1">
      <c r="A34" s="19" t="s">
        <v>41</v>
      </c>
      <c r="B34" s="16"/>
      <c r="C34" s="12"/>
      <c r="D34" s="13"/>
    </row>
    <row r="35" spans="1:4" ht="17.25" customHeight="1">
      <c r="A35" s="17" t="s">
        <v>42</v>
      </c>
      <c r="B35" s="16" t="s">
        <v>43</v>
      </c>
      <c r="C35" s="12"/>
      <c r="D35" s="13"/>
    </row>
    <row r="36" spans="1:4" ht="25.5" customHeight="1">
      <c r="A36" s="17" t="s">
        <v>44</v>
      </c>
      <c r="B36" s="18" t="s">
        <v>28</v>
      </c>
      <c r="C36" s="12"/>
      <c r="D36" s="13"/>
    </row>
    <row r="37" spans="1:4" ht="16.5" customHeight="1">
      <c r="A37" s="17" t="s">
        <v>45</v>
      </c>
      <c r="B37" s="18" t="s">
        <v>28</v>
      </c>
      <c r="C37" s="12"/>
      <c r="D37" s="13"/>
    </row>
    <row r="38" spans="1:4" ht="16.5" customHeight="1">
      <c r="A38" s="17" t="s">
        <v>46</v>
      </c>
      <c r="B38" s="18" t="s">
        <v>28</v>
      </c>
      <c r="C38" s="12"/>
      <c r="D38" s="13"/>
    </row>
    <row r="39" spans="1:4" ht="17.25" customHeight="1">
      <c r="A39" s="17" t="s">
        <v>47</v>
      </c>
      <c r="B39" s="18" t="s">
        <v>48</v>
      </c>
      <c r="C39" s="12"/>
      <c r="D39" s="13"/>
    </row>
    <row r="40" spans="1:4" ht="28.5" customHeight="1">
      <c r="A40" s="17" t="s">
        <v>49</v>
      </c>
      <c r="B40" s="18" t="s">
        <v>28</v>
      </c>
      <c r="C40" s="12"/>
      <c r="D40" s="13"/>
    </row>
    <row r="41" spans="1:4" ht="19.5" customHeight="1">
      <c r="A41" s="17" t="s">
        <v>50</v>
      </c>
      <c r="B41" s="18" t="s">
        <v>51</v>
      </c>
      <c r="C41" s="12"/>
      <c r="D41" s="13"/>
    </row>
    <row r="42" spans="1:4" ht="50.25" customHeight="1">
      <c r="A42" s="9" t="s">
        <v>52</v>
      </c>
      <c r="B42" s="11" t="s">
        <v>53</v>
      </c>
      <c r="C42" s="12">
        <v>0.76</v>
      </c>
      <c r="D42" s="13">
        <f>C42*B7*14</f>
        <v>130953.92800000001</v>
      </c>
    </row>
    <row r="43" spans="1:6" ht="24.75" customHeight="1">
      <c r="A43" s="10" t="s">
        <v>54</v>
      </c>
      <c r="B43" s="11" t="s">
        <v>55</v>
      </c>
      <c r="C43" s="20">
        <f>D43/14/B7</f>
        <v>2.12772783629636</v>
      </c>
      <c r="D43" s="21">
        <f>F43*14</f>
        <v>366624.1024709859</v>
      </c>
      <c r="E43" s="22">
        <f>B12/6540</f>
        <v>1.1200611620795107</v>
      </c>
      <c r="F43" s="22">
        <f>E43*23380.36241</f>
        <v>26187.43589078471</v>
      </c>
    </row>
    <row r="44" spans="1:5" ht="24" customHeight="1">
      <c r="A44" s="9" t="s">
        <v>56</v>
      </c>
      <c r="B44" s="11" t="s">
        <v>57</v>
      </c>
      <c r="C44" s="23">
        <v>0.04</v>
      </c>
      <c r="D44" s="21">
        <f>C44*B7*14</f>
        <v>6892.312000000001</v>
      </c>
      <c r="E44" s="22"/>
    </row>
    <row r="45" spans="1:4" ht="18.75" customHeight="1">
      <c r="A45" s="9" t="s">
        <v>58</v>
      </c>
      <c r="B45" s="11" t="s">
        <v>59</v>
      </c>
      <c r="C45" s="14">
        <v>0.11</v>
      </c>
      <c r="D45" s="13">
        <f>C45*B7*14</f>
        <v>18953.858</v>
      </c>
    </row>
    <row r="46" spans="1:4" ht="96.75">
      <c r="A46" s="24" t="s">
        <v>60</v>
      </c>
      <c r="B46" s="11" t="s">
        <v>61</v>
      </c>
      <c r="C46" s="12">
        <v>0.63</v>
      </c>
      <c r="D46" s="13">
        <f>C46*B7*14</f>
        <v>108553.914</v>
      </c>
    </row>
    <row r="47" spans="1:5" ht="29.25" customHeight="1">
      <c r="A47" s="10" t="s">
        <v>62</v>
      </c>
      <c r="B47" s="11" t="s">
        <v>63</v>
      </c>
      <c r="C47" s="14">
        <f>C48+C49+C50+C51</f>
        <v>2.6916394220110758</v>
      </c>
      <c r="D47" s="13">
        <f>C47*B7*14</f>
        <v>463790.4672000001</v>
      </c>
      <c r="E47" s="22">
        <f>D48+D49+D50+D51</f>
        <v>463790.4672000001</v>
      </c>
    </row>
    <row r="48" spans="1:4" ht="12.75">
      <c r="A48" s="10"/>
      <c r="B48" s="11" t="s">
        <v>64</v>
      </c>
      <c r="C48" s="14">
        <f>D48/14/B7</f>
        <v>0.8233811144939465</v>
      </c>
      <c r="D48" s="13">
        <f>131365.73*1.08</f>
        <v>141874.98840000003</v>
      </c>
    </row>
    <row r="49" spans="1:4" ht="12.75">
      <c r="A49" s="10"/>
      <c r="B49" s="11" t="s">
        <v>65</v>
      </c>
      <c r="C49" s="14">
        <f>D49/14/B7</f>
        <v>1.0986998267054655</v>
      </c>
      <c r="D49" s="13">
        <f>175291.25*1.08</f>
        <v>189314.55000000002</v>
      </c>
    </row>
    <row r="50" spans="1:4" ht="12.75">
      <c r="A50" s="10"/>
      <c r="B50" s="11" t="s">
        <v>66</v>
      </c>
      <c r="C50" s="14">
        <f>D50/14/B7</f>
        <v>0.3308033646764685</v>
      </c>
      <c r="D50" s="13">
        <v>57000</v>
      </c>
    </row>
    <row r="51" spans="1:4" ht="12.75">
      <c r="A51" s="10"/>
      <c r="B51" s="11" t="s">
        <v>67</v>
      </c>
      <c r="C51" s="14">
        <f>D51/14/B7</f>
        <v>0.4387551161351953</v>
      </c>
      <c r="D51" s="13">
        <f>70000.86*1.08</f>
        <v>75600.92880000001</v>
      </c>
    </row>
    <row r="52" spans="1:4" ht="12.75" hidden="1">
      <c r="A52" s="25"/>
      <c r="B52" s="11"/>
      <c r="C52" s="12">
        <f>C16+C17+C18+C19+C42+C43+C44+C46+C47+C45</f>
        <v>15.709367258307434</v>
      </c>
      <c r="D52" s="12">
        <f>D16+D17+D18+D19+D42+D43+D44+D46+D47+D45</f>
        <v>2706846.511670986</v>
      </c>
    </row>
    <row r="53" spans="1:5" ht="28.5" customHeight="1">
      <c r="A53" s="10" t="s">
        <v>68</v>
      </c>
      <c r="B53" s="11" t="s">
        <v>16</v>
      </c>
      <c r="C53" s="14">
        <f>C52*0.08</f>
        <v>1.2567493806645949</v>
      </c>
      <c r="D53" s="13">
        <f>C53*B7*14</f>
        <v>216547.72093367888</v>
      </c>
      <c r="E53" s="26"/>
    </row>
    <row r="54" spans="1:4" ht="22.5" customHeight="1">
      <c r="A54" s="10" t="s">
        <v>69</v>
      </c>
      <c r="B54" s="11" t="s">
        <v>70</v>
      </c>
      <c r="C54" s="14">
        <v>0</v>
      </c>
      <c r="D54" s="13">
        <f>C54*B7*14</f>
        <v>0</v>
      </c>
    </row>
    <row r="55" spans="1:5" ht="20.25" customHeight="1">
      <c r="A55" s="27" t="s">
        <v>71</v>
      </c>
      <c r="B55" s="11"/>
      <c r="C55" s="28">
        <f>C16+C17+C18+C19+C42+C43+C44+C46+C47+C53+C54+C45</f>
        <v>16.96611663897203</v>
      </c>
      <c r="D55" s="28">
        <f>D16+D17+D18+D19+D42+D43+D44+D46+D47+D53+D54+D45</f>
        <v>2923394.232604665</v>
      </c>
      <c r="E55" s="22">
        <f>C55*B7*12</f>
        <v>2505766.485089713</v>
      </c>
    </row>
    <row r="56" spans="1:5" ht="20.25" customHeight="1">
      <c r="A56" s="29" t="s">
        <v>72</v>
      </c>
      <c r="B56" s="11"/>
      <c r="C56" s="30">
        <f>D56/14/B7</f>
        <v>-0.19546921265317066</v>
      </c>
      <c r="D56" s="31">
        <v>-33680.87</v>
      </c>
      <c r="E56" s="22"/>
    </row>
    <row r="57" spans="1:5" ht="20.25" customHeight="1">
      <c r="A57" s="10" t="s">
        <v>73</v>
      </c>
      <c r="B57" s="11"/>
      <c r="C57" s="28">
        <f>C55-C56</f>
        <v>17.161585851625198</v>
      </c>
      <c r="D57" s="31"/>
      <c r="E57" s="22"/>
    </row>
    <row r="58" ht="12.75">
      <c r="C58" s="32"/>
    </row>
    <row r="59" ht="12.75">
      <c r="C59" s="32"/>
    </row>
    <row r="60" ht="12.75">
      <c r="E60" s="33"/>
    </row>
    <row r="61" spans="1:5" ht="15">
      <c r="A61" s="34" t="s">
        <v>74</v>
      </c>
      <c r="E61" s="35"/>
    </row>
    <row r="66" spans="1:4" ht="15">
      <c r="A66" s="36" t="s">
        <v>75</v>
      </c>
      <c r="B66" s="37"/>
      <c r="C66" s="37"/>
      <c r="D66" s="37"/>
    </row>
    <row r="69" spans="1:4" ht="15">
      <c r="A69" s="36" t="s">
        <v>76</v>
      </c>
      <c r="B69" s="37"/>
      <c r="C69" s="37"/>
      <c r="D69" s="37"/>
    </row>
    <row r="76" spans="1:2" ht="13.5">
      <c r="A76" s="38" t="s">
        <v>15</v>
      </c>
      <c r="B76" s="39">
        <f>C16</f>
        <v>4.75</v>
      </c>
    </row>
    <row r="77" spans="1:2" ht="13.5">
      <c r="A77" s="38" t="s">
        <v>77</v>
      </c>
      <c r="B77" s="40">
        <f>B78-B76</f>
        <v>12.411585851625198</v>
      </c>
    </row>
    <row r="78" spans="1:2" ht="13.5">
      <c r="A78" s="38" t="s">
        <v>78</v>
      </c>
      <c r="B78" s="41">
        <f>C57</f>
        <v>17.161585851625198</v>
      </c>
    </row>
  </sheetData>
  <sheetProtection selectLockedCells="1" selectUnlockedCells="1"/>
  <mergeCells count="3">
    <mergeCell ref="A1:D1"/>
    <mergeCell ref="A2:D2"/>
    <mergeCell ref="A3:D3"/>
  </mergeCells>
  <printOptions/>
  <pageMargins left="0.7875" right="0.7875" top="0.42430555555555555" bottom="0.3715277777777778" header="0.15902777777777777" footer="0.1062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/>
  <cp:lastPrinted>2013-12-24T05:24:10Z</cp:lastPrinted>
  <dcterms:created xsi:type="dcterms:W3CDTF">2009-02-13T09:34:57Z</dcterms:created>
  <dcterms:modified xsi:type="dcterms:W3CDTF">2015-03-06T05:35:20Z</dcterms:modified>
  <cp:category/>
  <cp:version/>
  <cp:contentType/>
  <cp:contentStatus/>
  <cp:revision>318</cp:revision>
</cp:coreProperties>
</file>